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Residential Rewire" sheetId="2" state="visible" r:id="rId2"/>
    <sheet xmlns:r="http://schemas.openxmlformats.org/officeDocument/2006/relationships" name="Commercial Build-Out" sheetId="3" state="visible" r:id="rId3"/>
    <sheet xmlns:r="http://schemas.openxmlformats.org/officeDocument/2006/relationships" name="Service Call" sheetId="4" state="visible" r:id="rId4"/>
  </sheets>
  <definedNames>
    <definedName name="_xlnm.Print_Area" localSheetId="1">'Residential Rewire'!$A$1:$E$88</definedName>
    <definedName name="_xlnm.Print_Area" localSheetId="2">'Commercial Build-Out'!$A$1:$E$87</definedName>
    <definedName name="_xlnm.Print_Area" localSheetId="3">'Service Call'!$A$1:$E$75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#,##0.##"/>
    <numFmt numFmtId="166" formatCode="&quot;$&quot;#,##0.00;(&quot;$&quot;#,##0.00);&quot;-&quot;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268C2"/>
      <sz val="18"/>
    </font>
    <font>
      <name val="Arial"/>
      <i val="1"/>
      <color rgb="00666666"/>
      <sz val="10"/>
    </font>
    <font>
      <name val="Arial"/>
      <b val="1"/>
      <color rgb="001A1A2E"/>
      <sz val="11"/>
    </font>
    <font>
      <name val="Arial"/>
      <color rgb="001A1A2E"/>
      <sz val="11"/>
    </font>
    <font>
      <name val="Arial"/>
      <b val="1"/>
      <color rgb="000268C2"/>
      <sz val="16"/>
    </font>
    <font>
      <name val="Arial"/>
      <b val="1"/>
      <sz val="10"/>
    </font>
    <font>
      <name val="Arial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268C2"/>
      <sz val="12"/>
    </font>
    <font>
      <name val="Arial"/>
      <b val="1"/>
      <sz val="12"/>
    </font>
    <font>
      <name val="Arial"/>
      <color rgb="00999999"/>
      <sz val="8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268C2"/>
      </patternFill>
    </fill>
    <fill>
      <patternFill patternType="solid">
        <fgColor rgb="00E8F2F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left"/>
    </xf>
    <xf numFmtId="0" fontId="7" fillId="2" borderId="0" pivotButton="0" quotePrefix="0" xfId="0"/>
    <xf numFmtId="164" fontId="7" fillId="2" borderId="0" applyAlignment="1" pivotButton="0" quotePrefix="0" xfId="0">
      <alignment horizontal="left"/>
    </xf>
    <xf numFmtId="164" fontId="7" fillId="0" borderId="0" applyAlignment="1" pivotButton="0" quotePrefix="0" xfId="0">
      <alignment horizontal="left"/>
    </xf>
    <xf numFmtId="0" fontId="8" fillId="0" borderId="0" applyAlignment="1" pivotButton="0" quotePrefix="0" xfId="0">
      <alignment wrapText="1"/>
    </xf>
    <xf numFmtId="0" fontId="9" fillId="3" borderId="0" applyAlignment="1" pivotButton="0" quotePrefix="0" xfId="0">
      <alignment horizontal="left"/>
    </xf>
    <xf numFmtId="0" fontId="9" fillId="3" borderId="0" applyAlignment="1" pivotButton="0" quotePrefix="0" xfId="0">
      <alignment horizontal="right"/>
    </xf>
    <xf numFmtId="0" fontId="7" fillId="2" borderId="1" pivotButton="0" quotePrefix="0" xfId="0"/>
    <xf numFmtId="165" fontId="7" fillId="2" borderId="1" pivotButton="0" quotePrefix="0" xfId="0"/>
    <xf numFmtId="166" fontId="7" fillId="2" borderId="1" pivotButton="0" quotePrefix="0" xfId="0"/>
    <xf numFmtId="166" fontId="7" fillId="0" borderId="1" pivotButton="0" quotePrefix="0" xfId="0"/>
    <xf numFmtId="0" fontId="6" fillId="4" borderId="0" pivotButton="0" quotePrefix="0" xfId="0"/>
    <xf numFmtId="0" fontId="0" fillId="4" borderId="0" pivotButton="0" quotePrefix="0" xfId="0"/>
    <xf numFmtId="166" fontId="6" fillId="4" borderId="0" pivotButton="0" quotePrefix="0" xfId="0"/>
    <xf numFmtId="0" fontId="10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6" fontId="6" fillId="0" borderId="0" pivotButton="0" quotePrefix="0" xfId="0"/>
    <xf numFmtId="167" fontId="7" fillId="2" borderId="0" pivotButton="0" quotePrefix="0" xfId="0"/>
    <xf numFmtId="0" fontId="11" fillId="5" borderId="0" pivotButton="0" quotePrefix="0" xfId="0"/>
    <xf numFmtId="0" fontId="0" fillId="5" borderId="0" pivotButton="0" quotePrefix="0" xfId="0"/>
    <xf numFmtId="166" fontId="11" fillId="5" borderId="0" pivotButton="0" quotePrefix="0" xfId="0"/>
    <xf numFmtId="0" fontId="7" fillId="2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 Electrical Estimate Templates</t>
        </is>
      </c>
    </row>
    <row r="3">
      <c r="B3" s="2" t="inlineStr">
        <is>
          <t>From Projul, construction management software for contractors</t>
        </is>
      </c>
    </row>
    <row r="5">
      <c r="B5" s="3" t="inlineStr">
        <is>
          <t>What's inside:</t>
        </is>
      </c>
    </row>
    <row r="6">
      <c r="B6" s="4" t="inlineStr">
        <is>
          <t xml:space="preserve">  •  Residential Rewire: 1,800 sq ft home rewire with 200-amp panel upgrade</t>
        </is>
      </c>
    </row>
    <row r="7">
      <c r="B7" s="4" t="inlineStr">
        <is>
          <t xml:space="preserve">  •  Commercial Build-Out: 3,000 sq ft office tenant improvement with data cabling</t>
        </is>
      </c>
    </row>
    <row r="8">
      <c r="B8" s="4" t="inlineStr">
        <is>
          <t xml:space="preserve">  •  Service Call: 200-amp panel upgrade plus EV charger circuit</t>
        </is>
      </c>
    </row>
    <row r="9">
      <c r="B9" s="4" t="inlineStr"/>
    </row>
    <row r="10">
      <c r="B10" s="3" t="inlineStr">
        <is>
          <t>How to use:</t>
        </is>
      </c>
    </row>
    <row r="11">
      <c r="B11" s="4" t="inlineStr">
        <is>
          <t xml:space="preserve">  1.  Pick the tab that matches the job, then right-click the tab &gt; Move or Copy &gt; Create a copy, so you keep a clean original.</t>
        </is>
      </c>
    </row>
    <row r="12">
      <c r="B12" s="4" t="inlineStr">
        <is>
          <t xml:space="preserve">  2.  Fill in your company and customer details at the top.</t>
        </is>
      </c>
    </row>
    <row r="13">
      <c r="B13" s="4" t="inlineStr">
        <is>
          <t xml:space="preserve">  3.  Edit the light-yellow cells: quantities, unit costs, overhead %, and profit %. Everything else calculates itself.</t>
        </is>
      </c>
    </row>
    <row r="14">
      <c r="B14" s="4" t="inlineStr">
        <is>
          <t xml:space="preserve">  4.  Use the blank rows in each section to add line items. Totals pick them up automatically.</t>
        </is>
      </c>
    </row>
    <row r="15">
      <c r="B15" s="4" t="inlineStr">
        <is>
          <t xml:space="preserve">  5.  Update the scope, exclusions, and terms at the bottom, then File &gt; Save As PDF to send it.</t>
        </is>
      </c>
    </row>
    <row r="16">
      <c r="B16" s="4" t="inlineStr"/>
    </row>
    <row r="17">
      <c r="B17" s="3" t="inlineStr">
        <is>
          <t>About the numbers:</t>
        </is>
      </c>
    </row>
    <row r="18">
      <c r="B18" s="4" t="inlineStr">
        <is>
          <t xml:space="preserve">  Example prices are mid-range U.S. figures for 2026. Replace them with your supplier pricing and your crew's real labor rates.</t>
        </is>
      </c>
    </row>
    <row r="19">
      <c r="B19" s="4" t="inlineStr">
        <is>
          <t xml:space="preserve">  Profit is calculated on direct cost plus overhead. Overhead and profit percentages are inputs on each tab.</t>
        </is>
      </c>
    </row>
    <row r="20">
      <c r="B20" s="4" t="inlineStr"/>
    </row>
    <row r="21">
      <c r="B21" s="4" t="inlineStr">
        <is>
          <t>Google Sheets: File &gt; Import &gt; Upload this file. Formulas carry over.</t>
        </is>
      </c>
    </row>
    <row r="22">
      <c r="B22" s="4" t="inlineStr"/>
    </row>
    <row r="23">
      <c r="B23" s="4" t="inlineStr">
        <is>
          <t>Tired of spreadsheets? Projul builds, sends, and tracks estimates from your phone,</t>
        </is>
      </c>
    </row>
    <row r="24">
      <c r="B24" s="4" t="inlineStr">
        <is>
          <t>with e-signatures and one-click conversion to jobs and invoices.</t>
        </is>
      </c>
    </row>
    <row r="25">
      <c r="B25" s="4" t="inlineStr">
        <is>
          <t>Learn more: https://projul.com/blog/free-electrical-estimate-templates/?utm_source=template&amp;utm_medium=xlsx&amp;utm_campaign=electrical-estimate-templates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8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4" customWidth="1" min="4" max="4"/>
    <col width="16" customWidth="1" min="5" max="5"/>
  </cols>
  <sheetData>
    <row r="1">
      <c r="A1" s="5" t="inlineStr">
        <is>
          <t>Electrical Estimate: Residential Whole-Home Rewire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>
        <f>TODAY()</f>
        <v/>
      </c>
    </row>
    <row r="5">
      <c r="A5" s="9" t="inlineStr">
        <is>
          <t>Phone | Email | License #</t>
        </is>
      </c>
      <c r="C5" s="7" t="inlineStr">
        <is>
          <t>Valid Until</t>
        </is>
      </c>
      <c r="D5" s="11">
        <f>D4+30</f>
        <v/>
      </c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2" t="inlineStr">
        <is>
          <t>Example: complete rewire of a 1,800 sq ft, 3-bed, 2-bath home with a 200-amp panel upgrade. Assumes finished walls (fishing wire, not open framing).</t>
        </is>
      </c>
    </row>
    <row r="12">
      <c r="A12" s="13" t="inlineStr">
        <is>
          <t>Materials</t>
        </is>
      </c>
      <c r="B12" s="13" t="inlineStr">
        <is>
          <t>Qty</t>
        </is>
      </c>
      <c r="C12" s="13" t="inlineStr">
        <is>
          <t>Unit</t>
        </is>
      </c>
      <c r="D12" s="14" t="inlineStr">
        <is>
          <t>Unit Cost</t>
        </is>
      </c>
      <c r="E12" s="14" t="inlineStr">
        <is>
          <t>Total</t>
        </is>
      </c>
    </row>
    <row r="13">
      <c r="A13" s="15" t="inlineStr">
        <is>
          <t>200-amp main panel</t>
        </is>
      </c>
      <c r="B13" s="16" t="n">
        <v>1</v>
      </c>
      <c r="C13" s="15" t="inlineStr">
        <is>
          <t>each</t>
        </is>
      </c>
      <c r="D13" s="17" t="n">
        <v>450</v>
      </c>
      <c r="E13" s="18">
        <f>IF(B13="","",B13*D13)</f>
        <v/>
      </c>
    </row>
    <row r="14">
      <c r="A14" s="15" t="inlineStr">
        <is>
          <t>Circuit breakers (20A, 15A mix)</t>
        </is>
      </c>
      <c r="B14" s="16" t="n">
        <v>30</v>
      </c>
      <c r="C14" s="15" t="inlineStr">
        <is>
          <t>each</t>
        </is>
      </c>
      <c r="D14" s="17" t="n">
        <v>12</v>
      </c>
      <c r="E14" s="18">
        <f>IF(B14="","",B14*D14)</f>
        <v/>
      </c>
    </row>
    <row r="15">
      <c r="A15" s="15" t="inlineStr">
        <is>
          <t>GFCI breakers (kitchen, bath, exterior)</t>
        </is>
      </c>
      <c r="B15" s="16" t="n">
        <v>6</v>
      </c>
      <c r="C15" s="15" t="inlineStr">
        <is>
          <t>each</t>
        </is>
      </c>
      <c r="D15" s="17" t="n">
        <v>42</v>
      </c>
      <c r="E15" s="18">
        <f>IF(B15="","",B15*D15)</f>
        <v/>
      </c>
    </row>
    <row r="16">
      <c r="A16" s="15" t="inlineStr">
        <is>
          <t>AFCI breakers (bedrooms, living areas)</t>
        </is>
      </c>
      <c r="B16" s="16" t="n">
        <v>12</v>
      </c>
      <c r="C16" s="15" t="inlineStr">
        <is>
          <t>each</t>
        </is>
      </c>
      <c r="D16" s="17" t="n">
        <v>38</v>
      </c>
      <c r="E16" s="18">
        <f>IF(B16="","",B16*D16)</f>
        <v/>
      </c>
    </row>
    <row r="17">
      <c r="A17" s="15" t="inlineStr">
        <is>
          <t>12/2 Romex (general circuits)</t>
        </is>
      </c>
      <c r="B17" s="16" t="n">
        <v>2000</v>
      </c>
      <c r="C17" s="15" t="inlineStr">
        <is>
          <t>ft</t>
        </is>
      </c>
      <c r="D17" s="17" t="n">
        <v>0.55</v>
      </c>
      <c r="E17" s="18">
        <f>IF(B17="","",B17*D17)</f>
        <v/>
      </c>
    </row>
    <row r="18">
      <c r="A18" s="15" t="inlineStr">
        <is>
          <t>14/2 Romex (lighting circuits)</t>
        </is>
      </c>
      <c r="B18" s="16" t="n">
        <v>1000</v>
      </c>
      <c r="C18" s="15" t="inlineStr">
        <is>
          <t>ft</t>
        </is>
      </c>
      <c r="D18" s="17" t="n">
        <v>0.42</v>
      </c>
      <c r="E18" s="18">
        <f>IF(B18="","",B18*D18)</f>
        <v/>
      </c>
    </row>
    <row r="19">
      <c r="A19" s="15" t="inlineStr">
        <is>
          <t>10/2 Romex (dryer, water heater)</t>
        </is>
      </c>
      <c r="B19" s="16" t="n">
        <v>100</v>
      </c>
      <c r="C19" s="15" t="inlineStr">
        <is>
          <t>ft</t>
        </is>
      </c>
      <c r="D19" s="17" t="n">
        <v>1.1</v>
      </c>
      <c r="E19" s="18">
        <f>IF(B19="","",B19*D19)</f>
        <v/>
      </c>
    </row>
    <row r="20">
      <c r="A20" s="15" t="inlineStr">
        <is>
          <t>6/3 Romex (range circuit)</t>
        </is>
      </c>
      <c r="B20" s="16" t="n">
        <v>50</v>
      </c>
      <c r="C20" s="15" t="inlineStr">
        <is>
          <t>ft</t>
        </is>
      </c>
      <c r="D20" s="17" t="n">
        <v>3.25</v>
      </c>
      <c r="E20" s="18">
        <f>IF(B20="","",B20*D20)</f>
        <v/>
      </c>
    </row>
    <row r="21">
      <c r="A21" s="15" t="inlineStr">
        <is>
          <t>Duplex receptacles</t>
        </is>
      </c>
      <c r="B21" s="16" t="n">
        <v>55</v>
      </c>
      <c r="C21" s="15" t="inlineStr">
        <is>
          <t>each</t>
        </is>
      </c>
      <c r="D21" s="17" t="n">
        <v>2.5</v>
      </c>
      <c r="E21" s="18">
        <f>IF(B21="","",B21*D21)</f>
        <v/>
      </c>
    </row>
    <row r="22">
      <c r="A22" s="15" t="inlineStr">
        <is>
          <t>GFCI receptacles</t>
        </is>
      </c>
      <c r="B22" s="16" t="n">
        <v>8</v>
      </c>
      <c r="C22" s="15" t="inlineStr">
        <is>
          <t>each</t>
        </is>
      </c>
      <c r="D22" s="17" t="n">
        <v>18</v>
      </c>
      <c r="E22" s="18">
        <f>IF(B22="","",B22*D22)</f>
        <v/>
      </c>
    </row>
    <row r="23">
      <c r="A23" s="15" t="inlineStr">
        <is>
          <t>Single-pole switches</t>
        </is>
      </c>
      <c r="B23" s="16" t="n">
        <v>20</v>
      </c>
      <c r="C23" s="15" t="inlineStr">
        <is>
          <t>each</t>
        </is>
      </c>
      <c r="D23" s="17" t="n">
        <v>2.5</v>
      </c>
      <c r="E23" s="18">
        <f>IF(B23="","",B23*D23)</f>
        <v/>
      </c>
    </row>
    <row r="24">
      <c r="A24" s="15" t="inlineStr">
        <is>
          <t>3-way switches</t>
        </is>
      </c>
      <c r="B24" s="16" t="n">
        <v>6</v>
      </c>
      <c r="C24" s="15" t="inlineStr">
        <is>
          <t>each</t>
        </is>
      </c>
      <c r="D24" s="17" t="n">
        <v>4</v>
      </c>
      <c r="E24" s="18">
        <f>IF(B24="","",B24*D24)</f>
        <v/>
      </c>
    </row>
    <row r="25">
      <c r="A25" s="15" t="inlineStr">
        <is>
          <t>Dimmer switches</t>
        </is>
      </c>
      <c r="B25" s="16" t="n">
        <v>4</v>
      </c>
      <c r="C25" s="15" t="inlineStr">
        <is>
          <t>each</t>
        </is>
      </c>
      <c r="D25" s="17" t="n">
        <v>22</v>
      </c>
      <c r="E25" s="18">
        <f>IF(B25="","",B25*D25)</f>
        <v/>
      </c>
    </row>
    <row r="26">
      <c r="A26" s="15" t="inlineStr">
        <is>
          <t>Device boxes (old work)</t>
        </is>
      </c>
      <c r="B26" s="16" t="n">
        <v>90</v>
      </c>
      <c r="C26" s="15" t="inlineStr">
        <is>
          <t>each</t>
        </is>
      </c>
      <c r="D26" s="17" t="n">
        <v>3.5</v>
      </c>
      <c r="E26" s="18">
        <f>IF(B26="","",B26*D26)</f>
        <v/>
      </c>
    </row>
    <row r="27">
      <c r="A27" s="15" t="inlineStr">
        <is>
          <t>Cover plates</t>
        </is>
      </c>
      <c r="B27" s="16" t="n">
        <v>90</v>
      </c>
      <c r="C27" s="15" t="inlineStr">
        <is>
          <t>each</t>
        </is>
      </c>
      <c r="D27" s="17" t="n">
        <v>0.75</v>
      </c>
      <c r="E27" s="18">
        <f>IF(B27="","",B27*D27)</f>
        <v/>
      </c>
    </row>
    <row r="28">
      <c r="A28" s="15" t="inlineStr">
        <is>
          <t>Wire staples, connectors, tape</t>
        </is>
      </c>
      <c r="B28" s="16" t="n">
        <v>1</v>
      </c>
      <c r="C28" s="15" t="inlineStr">
        <is>
          <t>lot</t>
        </is>
      </c>
      <c r="D28" s="17" t="n">
        <v>120</v>
      </c>
      <c r="E28" s="18">
        <f>IF(B28="","",B28*D28)</f>
        <v/>
      </c>
    </row>
    <row r="29">
      <c r="A29" s="15" t="inlineStr">
        <is>
          <t>Ground rods (8 ft copper)</t>
        </is>
      </c>
      <c r="B29" s="16" t="n">
        <v>2</v>
      </c>
      <c r="C29" s="15" t="inlineStr">
        <is>
          <t>each</t>
        </is>
      </c>
      <c r="D29" s="17" t="n">
        <v>18</v>
      </c>
      <c r="E29" s="18">
        <f>IF(B29="","",B29*D29)</f>
        <v/>
      </c>
    </row>
    <row r="30">
      <c r="A30" s="15" t="inlineStr">
        <is>
          <t>Grounding and bonding materials</t>
        </is>
      </c>
      <c r="B30" s="16" t="n">
        <v>1</v>
      </c>
      <c r="C30" s="15" t="inlineStr">
        <is>
          <t>lot</t>
        </is>
      </c>
      <c r="D30" s="17" t="n">
        <v>75</v>
      </c>
      <c r="E30" s="18">
        <f>IF(B30="","",B30*D30)</f>
        <v/>
      </c>
    </row>
    <row r="31">
      <c r="A31" s="15" t="inlineStr">
        <is>
          <t>Smoke/CO detectors (hardwired)</t>
        </is>
      </c>
      <c r="B31" s="16" t="n">
        <v>7</v>
      </c>
      <c r="C31" s="15" t="inlineStr">
        <is>
          <t>each</t>
        </is>
      </c>
      <c r="D31" s="17" t="n">
        <v>35</v>
      </c>
      <c r="E31" s="18">
        <f>IF(B31="","",B31*D31)</f>
        <v/>
      </c>
    </row>
    <row r="32">
      <c r="A32" s="15" t="inlineStr"/>
      <c r="B32" s="16" t="n"/>
      <c r="C32" s="15" t="inlineStr"/>
      <c r="D32" s="17" t="n"/>
      <c r="E32" s="18">
        <f>IF(B32="","",B32*D32)</f>
        <v/>
      </c>
    </row>
    <row r="33">
      <c r="A33" s="15" t="inlineStr"/>
      <c r="B33" s="16" t="n"/>
      <c r="C33" s="15" t="inlineStr"/>
      <c r="D33" s="17" t="n"/>
      <c r="E33" s="18">
        <f>IF(B33="","",B33*D33)</f>
        <v/>
      </c>
    </row>
    <row r="34">
      <c r="A34" s="15" t="inlineStr"/>
      <c r="B34" s="16" t="n"/>
      <c r="C34" s="15" t="inlineStr"/>
      <c r="D34" s="17" t="n"/>
      <c r="E34" s="18">
        <f>IF(B34="","",B34*D34)</f>
        <v/>
      </c>
    </row>
    <row r="35">
      <c r="A35" s="19" t="inlineStr">
        <is>
          <t>Materials Subtotal</t>
        </is>
      </c>
      <c r="B35" s="20" t="n"/>
      <c r="C35" s="20" t="n"/>
      <c r="D35" s="20" t="n"/>
      <c r="E35" s="21">
        <f>SUM(E13:E34)</f>
        <v/>
      </c>
    </row>
    <row r="37">
      <c r="A37" s="13" t="inlineStr">
        <is>
          <t>Labor</t>
        </is>
      </c>
      <c r="B37" s="13" t="inlineStr">
        <is>
          <t>Qty</t>
        </is>
      </c>
      <c r="C37" s="13" t="inlineStr">
        <is>
          <t>Unit</t>
        </is>
      </c>
      <c r="D37" s="14" t="inlineStr">
        <is>
          <t>Unit Cost</t>
        </is>
      </c>
      <c r="E37" s="14" t="inlineStr">
        <is>
          <t>Total</t>
        </is>
      </c>
    </row>
    <row r="38">
      <c r="A38" s="15" t="inlineStr">
        <is>
          <t>Panel removal and new panel install</t>
        </is>
      </c>
      <c r="B38" s="16" t="n">
        <v>8</v>
      </c>
      <c r="C38" s="15" t="inlineStr">
        <is>
          <t>hours</t>
        </is>
      </c>
      <c r="D38" s="17" t="n">
        <v>95</v>
      </c>
      <c r="E38" s="18">
        <f>IF(B38="","",B38*D38)</f>
        <v/>
      </c>
    </row>
    <row r="39">
      <c r="A39" s="15" t="inlineStr">
        <is>
          <t>Run new circuits (fish through walls)</t>
        </is>
      </c>
      <c r="B39" s="16" t="n">
        <v>48</v>
      </c>
      <c r="C39" s="15" t="inlineStr">
        <is>
          <t>hours</t>
        </is>
      </c>
      <c r="D39" s="17" t="n">
        <v>95</v>
      </c>
      <c r="E39" s="18">
        <f>IF(B39="","",B39*D39)</f>
        <v/>
      </c>
    </row>
    <row r="40">
      <c r="A40" s="15" t="inlineStr">
        <is>
          <t>Install receptacles and switches</t>
        </is>
      </c>
      <c r="B40" s="16" t="n">
        <v>12</v>
      </c>
      <c r="C40" s="15" t="inlineStr">
        <is>
          <t>hours</t>
        </is>
      </c>
      <c r="D40" s="17" t="n">
        <v>95</v>
      </c>
      <c r="E40" s="18">
        <f>IF(B40="","",B40*D40)</f>
        <v/>
      </c>
    </row>
    <row r="41">
      <c r="A41" s="15" t="inlineStr">
        <is>
          <t>Install smoke/CO detectors</t>
        </is>
      </c>
      <c r="B41" s="16" t="n">
        <v>3</v>
      </c>
      <c r="C41" s="15" t="inlineStr">
        <is>
          <t>hours</t>
        </is>
      </c>
      <c r="D41" s="17" t="n">
        <v>95</v>
      </c>
      <c r="E41" s="18">
        <f>IF(B41="","",B41*D41)</f>
        <v/>
      </c>
    </row>
    <row r="42">
      <c r="A42" s="15" t="inlineStr">
        <is>
          <t>Install ground rods and bonding</t>
        </is>
      </c>
      <c r="B42" s="16" t="n">
        <v>2</v>
      </c>
      <c r="C42" s="15" t="inlineStr">
        <is>
          <t>hours</t>
        </is>
      </c>
      <c r="D42" s="17" t="n">
        <v>95</v>
      </c>
      <c r="E42" s="18">
        <f>IF(B42="","",B42*D42)</f>
        <v/>
      </c>
    </row>
    <row r="43">
      <c r="A43" s="15" t="inlineStr">
        <is>
          <t>Label panel and final connections</t>
        </is>
      </c>
      <c r="B43" s="16" t="n">
        <v>4</v>
      </c>
      <c r="C43" s="15" t="inlineStr">
        <is>
          <t>hours</t>
        </is>
      </c>
      <c r="D43" s="17" t="n">
        <v>95</v>
      </c>
      <c r="E43" s="18">
        <f>IF(B43="","",B43*D43)</f>
        <v/>
      </c>
    </row>
    <row r="44">
      <c r="A44" s="15" t="inlineStr">
        <is>
          <t>Helper/apprentice labor</t>
        </is>
      </c>
      <c r="B44" s="16" t="n">
        <v>40</v>
      </c>
      <c r="C44" s="15" t="inlineStr">
        <is>
          <t>hours</t>
        </is>
      </c>
      <c r="D44" s="17" t="n">
        <v>45</v>
      </c>
      <c r="E44" s="18">
        <f>IF(B44="","",B44*D44)</f>
        <v/>
      </c>
    </row>
    <row r="45">
      <c r="A45" s="15" t="inlineStr"/>
      <c r="B45" s="16" t="n"/>
      <c r="C45" s="15" t="inlineStr"/>
      <c r="D45" s="17" t="n"/>
      <c r="E45" s="18">
        <f>IF(B45="","",B45*D45)</f>
        <v/>
      </c>
    </row>
    <row r="46">
      <c r="A46" s="15" t="inlineStr"/>
      <c r="B46" s="16" t="n"/>
      <c r="C46" s="15" t="inlineStr"/>
      <c r="D46" s="17" t="n"/>
      <c r="E46" s="18">
        <f>IF(B46="","",B46*D46)</f>
        <v/>
      </c>
    </row>
    <row r="47">
      <c r="A47" s="15" t="inlineStr"/>
      <c r="B47" s="16" t="n"/>
      <c r="C47" s="15" t="inlineStr"/>
      <c r="D47" s="17" t="n"/>
      <c r="E47" s="18">
        <f>IF(B47="","",B47*D47)</f>
        <v/>
      </c>
    </row>
    <row r="48">
      <c r="A48" s="19" t="inlineStr">
        <is>
          <t>Labor Subtotal</t>
        </is>
      </c>
      <c r="B48" s="20" t="n"/>
      <c r="C48" s="20" t="n"/>
      <c r="D48" s="20" t="n"/>
      <c r="E48" s="21">
        <f>SUM(E38:E47)</f>
        <v/>
      </c>
    </row>
    <row r="50">
      <c r="A50" s="13" t="inlineStr">
        <is>
          <t>Other Costs</t>
        </is>
      </c>
      <c r="B50" s="13" t="inlineStr">
        <is>
          <t>Qty</t>
        </is>
      </c>
      <c r="C50" s="13" t="inlineStr">
        <is>
          <t>Unit</t>
        </is>
      </c>
      <c r="D50" s="14" t="inlineStr">
        <is>
          <t>Unit Cost</t>
        </is>
      </c>
      <c r="E50" s="14" t="inlineStr">
        <is>
          <t>Total</t>
        </is>
      </c>
    </row>
    <row r="51">
      <c r="A51" s="15" t="inlineStr">
        <is>
          <t>Permit and inspections</t>
        </is>
      </c>
      <c r="B51" s="16" t="n">
        <v>1</v>
      </c>
      <c r="C51" s="15" t="inlineStr">
        <is>
          <t>each</t>
        </is>
      </c>
      <c r="D51" s="17" t="n">
        <v>350</v>
      </c>
      <c r="E51" s="18">
        <f>IF(B51="","",B51*D51)</f>
        <v/>
      </c>
    </row>
    <row r="52">
      <c r="A52" s="15" t="inlineStr">
        <is>
          <t>Drywall patching allowance</t>
        </is>
      </c>
      <c r="B52" s="16" t="n">
        <v>1</v>
      </c>
      <c r="C52" s="15" t="inlineStr">
        <is>
          <t>lot</t>
        </is>
      </c>
      <c r="D52" s="17" t="n">
        <v>500</v>
      </c>
      <c r="E52" s="18">
        <f>IF(B52="","",B52*D52)</f>
        <v/>
      </c>
    </row>
    <row r="53">
      <c r="A53" s="15" t="inlineStr">
        <is>
          <t>Truck/travel (3 trips)</t>
        </is>
      </c>
      <c r="B53" s="16" t="n">
        <v>3</v>
      </c>
      <c r="C53" s="15" t="inlineStr">
        <is>
          <t>trips</t>
        </is>
      </c>
      <c r="D53" s="17" t="n">
        <v>50</v>
      </c>
      <c r="E53" s="18">
        <f>IF(B53="","",B53*D53)</f>
        <v/>
      </c>
    </row>
    <row r="54">
      <c r="A54" s="15" t="inlineStr"/>
      <c r="B54" s="16" t="n"/>
      <c r="C54" s="15" t="inlineStr"/>
      <c r="D54" s="17" t="n"/>
      <c r="E54" s="18">
        <f>IF(B54="","",B54*D54)</f>
        <v/>
      </c>
    </row>
    <row r="55">
      <c r="A55" s="15" t="inlineStr"/>
      <c r="B55" s="16" t="n"/>
      <c r="C55" s="15" t="inlineStr"/>
      <c r="D55" s="17" t="n"/>
      <c r="E55" s="18">
        <f>IF(B55="","",B55*D55)</f>
        <v/>
      </c>
    </row>
    <row r="56">
      <c r="A56" s="15" t="inlineStr"/>
      <c r="B56" s="16" t="n"/>
      <c r="C56" s="15" t="inlineStr"/>
      <c r="D56" s="17" t="n"/>
      <c r="E56" s="18">
        <f>IF(B56="","",B56*D56)</f>
        <v/>
      </c>
    </row>
    <row r="57">
      <c r="A57" s="19" t="inlineStr">
        <is>
          <t>Other Costs Subtotal</t>
        </is>
      </c>
      <c r="B57" s="20" t="n"/>
      <c r="C57" s="20" t="n"/>
      <c r="D57" s="20" t="n"/>
      <c r="E57" s="21">
        <f>SUM(E51:E56)</f>
        <v/>
      </c>
    </row>
    <row r="59">
      <c r="A59" s="22" t="inlineStr">
        <is>
          <t>Summary</t>
        </is>
      </c>
    </row>
    <row r="60">
      <c r="A60" s="23" t="inlineStr">
        <is>
          <t>Materials</t>
        </is>
      </c>
      <c r="E60" s="24">
        <f>E35</f>
        <v/>
      </c>
    </row>
    <row r="61">
      <c r="A61" s="23" t="inlineStr">
        <is>
          <t>Labor</t>
        </is>
      </c>
      <c r="E61" s="24">
        <f>E48</f>
        <v/>
      </c>
    </row>
    <row r="62">
      <c r="A62" s="23" t="inlineStr">
        <is>
          <t>Other Costs</t>
        </is>
      </c>
      <c r="E62" s="24">
        <f>E57</f>
        <v/>
      </c>
    </row>
    <row r="63">
      <c r="A63" s="7" t="inlineStr">
        <is>
          <t>Direct Cost Subtotal</t>
        </is>
      </c>
      <c r="E63" s="25">
        <f>E35+E48+E57</f>
        <v/>
      </c>
    </row>
    <row r="64">
      <c r="A64" s="23" t="inlineStr">
        <is>
          <t>Overhead</t>
        </is>
      </c>
      <c r="D64" s="26" t="n">
        <v>0.15</v>
      </c>
      <c r="E64" s="24">
        <f>E63*D64</f>
        <v/>
      </c>
    </row>
    <row r="65">
      <c r="A65" s="23" t="inlineStr">
        <is>
          <t>Profit (on direct cost + overhead)</t>
        </is>
      </c>
      <c r="D65" s="26" t="n">
        <v>0.12</v>
      </c>
      <c r="E65" s="24">
        <f>(E63+E64)*D65</f>
        <v/>
      </c>
    </row>
    <row r="66">
      <c r="A66" s="27" t="inlineStr">
        <is>
          <t>TOTAL ESTIMATE</t>
        </is>
      </c>
      <c r="B66" s="28" t="n"/>
      <c r="C66" s="28" t="n"/>
      <c r="D66" s="28" t="n"/>
      <c r="E66" s="29">
        <f>E63+E64+E65</f>
        <v/>
      </c>
    </row>
    <row r="68">
      <c r="A68" s="7" t="inlineStr">
        <is>
          <t>Scope of work</t>
        </is>
      </c>
    </row>
    <row r="69" ht="60" customHeight="1">
      <c r="A69" s="30" t="inlineStr">
        <is>
          <t>Remove existing panel and install new 200-amp main panel. Rewire all circuits with new NM cable, install new receptacles, switches, dimmers, and hardwired smoke/CO detectors. Install ground rods and bonding. Label panel. AFCI and GFCI protection installed per current NEC and local amendments.</t>
        </is>
      </c>
    </row>
    <row r="71">
      <c r="A71" s="7" t="inlineStr">
        <is>
          <t>Exclusions</t>
        </is>
      </c>
    </row>
    <row r="72" ht="30" customHeight="1">
      <c r="A72" s="30" t="inlineStr">
        <is>
          <t>Drywall patching beyond the included allowance, painting, light fixtures not listed, and utility-side service upgrades.</t>
        </is>
      </c>
    </row>
    <row r="74">
      <c r="A74" s="7" t="inlineStr">
        <is>
          <t>Timeline</t>
        </is>
      </c>
    </row>
    <row r="75" ht="15" customHeight="1">
      <c r="A75" s="30" t="inlineStr">
        <is>
          <t>Estimated [X] working days. Inspector availability may add 3 to 5 business days to close out.</t>
        </is>
      </c>
    </row>
    <row r="77">
      <c r="A77" s="7" t="inlineStr">
        <is>
          <t>Payment terms</t>
        </is>
      </c>
    </row>
    <row r="78" ht="15" customHeight="1">
      <c r="A78" s="30" t="inlineStr">
        <is>
          <t>50% deposit at scheduling, 50% due at completion.</t>
        </is>
      </c>
    </row>
    <row r="80">
      <c r="A80" s="7" t="inlineStr">
        <is>
          <t>Warranty</t>
        </is>
      </c>
    </row>
    <row r="81" ht="15" customHeight="1">
      <c r="A81" s="30" t="inlineStr">
        <is>
          <t>1-year workmanship warranty on all installed work. Manufacturer warranties apply to devices.</t>
        </is>
      </c>
    </row>
    <row r="83">
      <c r="A83" s="7" t="inlineStr">
        <is>
          <t>License and insurance</t>
        </is>
      </c>
    </row>
    <row r="84" ht="15" customHeight="1">
      <c r="A84" s="30" t="inlineStr">
        <is>
          <t>Electrical license #[number]. Insured by [carrier], policy #[number].</t>
        </is>
      </c>
    </row>
    <row r="86">
      <c r="A86" s="23" t="inlineStr">
        <is>
          <t>Customer signature: ______________________________</t>
        </is>
      </c>
      <c r="D86" s="23" t="inlineStr">
        <is>
          <t>Date: ____________</t>
        </is>
      </c>
    </row>
    <row r="88">
      <c r="A88" s="31" t="inlineStr">
        <is>
          <t>Template by Projul · projul.com</t>
        </is>
      </c>
    </row>
  </sheetData>
  <mergeCells count="8">
    <mergeCell ref="A69:E69"/>
    <mergeCell ref="A78:E78"/>
    <mergeCell ref="A81:E81"/>
    <mergeCell ref="A72:E72"/>
    <mergeCell ref="A10:E10"/>
    <mergeCell ref="A1:E1"/>
    <mergeCell ref="A75:E75"/>
    <mergeCell ref="A84:E84"/>
  </mergeCells>
  <printOptions horizontalCentered="1"/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7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4" customWidth="1" min="4" max="4"/>
    <col width="16" customWidth="1" min="5" max="5"/>
  </cols>
  <sheetData>
    <row r="1">
      <c r="A1" s="5" t="inlineStr">
        <is>
          <t>Electrical Estimate: Commercial Office Build-Out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>
        <f>TODAY()</f>
        <v/>
      </c>
    </row>
    <row r="5">
      <c r="A5" s="9" t="inlineStr">
        <is>
          <t>Phone | Email | License #</t>
        </is>
      </c>
      <c r="C5" s="7" t="inlineStr">
        <is>
          <t>Valid Until</t>
        </is>
      </c>
      <c r="D5" s="11">
        <f>D4+30</f>
        <v/>
      </c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2" t="inlineStr">
        <is>
          <t>Example: 3,000 sq ft office TI with 8 private offices, conference room, break room, server closet, and open workspace. Assumes metal stud walls and accessible ceiling.</t>
        </is>
      </c>
    </row>
    <row r="12">
      <c r="A12" s="13" t="inlineStr">
        <is>
          <t>Materials</t>
        </is>
      </c>
      <c r="B12" s="13" t="inlineStr">
        <is>
          <t>Qty</t>
        </is>
      </c>
      <c r="C12" s="13" t="inlineStr">
        <is>
          <t>Unit</t>
        </is>
      </c>
      <c r="D12" s="14" t="inlineStr">
        <is>
          <t>Unit Cost</t>
        </is>
      </c>
      <c r="E12" s="14" t="inlineStr">
        <is>
          <t>Total</t>
        </is>
      </c>
    </row>
    <row r="13">
      <c r="A13" s="15" t="inlineStr">
        <is>
          <t>Sub-panel (125-amp, 42 space)</t>
        </is>
      </c>
      <c r="B13" s="16" t="n">
        <v>1</v>
      </c>
      <c r="C13" s="15" t="inlineStr">
        <is>
          <t>each</t>
        </is>
      </c>
      <c r="D13" s="17" t="n">
        <v>650</v>
      </c>
      <c r="E13" s="18">
        <f>IF(B13="","",B13*D13)</f>
        <v/>
      </c>
    </row>
    <row r="14">
      <c r="A14" s="15" t="inlineStr">
        <is>
          <t>Circuit breakers (20A)</t>
        </is>
      </c>
      <c r="B14" s="16" t="n">
        <v>35</v>
      </c>
      <c r="C14" s="15" t="inlineStr">
        <is>
          <t>each</t>
        </is>
      </c>
      <c r="D14" s="17" t="n">
        <v>12</v>
      </c>
      <c r="E14" s="18">
        <f>IF(B14="","",B14*D14)</f>
        <v/>
      </c>
    </row>
    <row r="15">
      <c r="A15" s="15" t="inlineStr">
        <is>
          <t>MC cable (12/2, commercial)</t>
        </is>
      </c>
      <c r="B15" s="16" t="n">
        <v>3000</v>
      </c>
      <c r="C15" s="15" t="inlineStr">
        <is>
          <t>ft</t>
        </is>
      </c>
      <c r="D15" s="17" t="n">
        <v>0.85</v>
      </c>
      <c r="E15" s="18">
        <f>IF(B15="","",B15*D15)</f>
        <v/>
      </c>
    </row>
    <row r="16">
      <c r="A16" s="15" t="inlineStr">
        <is>
          <t>MC cable (10/3, dedicated circuits)</t>
        </is>
      </c>
      <c r="B16" s="16" t="n">
        <v>200</v>
      </c>
      <c r="C16" s="15" t="inlineStr">
        <is>
          <t>ft</t>
        </is>
      </c>
      <c r="D16" s="17" t="n">
        <v>1.65</v>
      </c>
      <c r="E16" s="18">
        <f>IF(B16="","",B16*D16)</f>
        <v/>
      </c>
    </row>
    <row r="17">
      <c r="A17" s="15" t="inlineStr">
        <is>
          <t>Commercial-grade receptacles</t>
        </is>
      </c>
      <c r="B17" s="16" t="n">
        <v>80</v>
      </c>
      <c r="C17" s="15" t="inlineStr">
        <is>
          <t>each</t>
        </is>
      </c>
      <c r="D17" s="17" t="n">
        <v>4.5</v>
      </c>
      <c r="E17" s="18">
        <f>IF(B17="","",B17*D17)</f>
        <v/>
      </c>
    </row>
    <row r="18">
      <c r="A18" s="15" t="inlineStr">
        <is>
          <t>Isolated ground receptacles (server room)</t>
        </is>
      </c>
      <c r="B18" s="16" t="n">
        <v>8</v>
      </c>
      <c r="C18" s="15" t="inlineStr">
        <is>
          <t>each</t>
        </is>
      </c>
      <c r="D18" s="17" t="n">
        <v>22</v>
      </c>
      <c r="E18" s="18">
        <f>IF(B18="","",B18*D18)</f>
        <v/>
      </c>
    </row>
    <row r="19">
      <c r="A19" s="15" t="inlineStr">
        <is>
          <t>Commercial switches and dimmers</t>
        </is>
      </c>
      <c r="B19" s="16" t="n">
        <v>25</v>
      </c>
      <c r="C19" s="15" t="inlineStr">
        <is>
          <t>each</t>
        </is>
      </c>
      <c r="D19" s="17" t="n">
        <v>8</v>
      </c>
      <c r="E19" s="18">
        <f>IF(B19="","",B19*D19)</f>
        <v/>
      </c>
    </row>
    <row r="20">
      <c r="A20" s="15" t="inlineStr">
        <is>
          <t>4-square boxes and mud rings</t>
        </is>
      </c>
      <c r="B20" s="16" t="n">
        <v>110</v>
      </c>
      <c r="C20" s="15" t="inlineStr">
        <is>
          <t>each</t>
        </is>
      </c>
      <c r="D20" s="17" t="n">
        <v>3</v>
      </c>
      <c r="E20" s="18">
        <f>IF(B20="","",B20*D20)</f>
        <v/>
      </c>
    </row>
    <row r="21">
      <c r="A21" s="15" t="inlineStr">
        <is>
          <t>2x4 LED troffer fixtures</t>
        </is>
      </c>
      <c r="B21" s="16" t="n">
        <v>40</v>
      </c>
      <c r="C21" s="15" t="inlineStr">
        <is>
          <t>each</t>
        </is>
      </c>
      <c r="D21" s="17" t="n">
        <v>85</v>
      </c>
      <c r="E21" s="18">
        <f>IF(B21="","",B21*D21)</f>
        <v/>
      </c>
    </row>
    <row r="22">
      <c r="A22" s="15" t="inlineStr">
        <is>
          <t>LED can lights (lobbies, conference)</t>
        </is>
      </c>
      <c r="B22" s="16" t="n">
        <v>12</v>
      </c>
      <c r="C22" s="15" t="inlineStr">
        <is>
          <t>each</t>
        </is>
      </c>
      <c r="D22" s="17" t="n">
        <v>45</v>
      </c>
      <c r="E22" s="18">
        <f>IF(B22="","",B22*D22)</f>
        <v/>
      </c>
    </row>
    <row r="23">
      <c r="A23" s="15" t="inlineStr">
        <is>
          <t>Emergency/exit lighting</t>
        </is>
      </c>
      <c r="B23" s="16" t="n">
        <v>6</v>
      </c>
      <c r="C23" s="15" t="inlineStr">
        <is>
          <t>each</t>
        </is>
      </c>
      <c r="D23" s="17" t="n">
        <v>75</v>
      </c>
      <c r="E23" s="18">
        <f>IF(B23="","",B23*D23)</f>
        <v/>
      </c>
    </row>
    <row r="24">
      <c r="A24" s="15" t="inlineStr">
        <is>
          <t>Occupancy sensors</t>
        </is>
      </c>
      <c r="B24" s="16" t="n">
        <v>10</v>
      </c>
      <c r="C24" s="15" t="inlineStr">
        <is>
          <t>each</t>
        </is>
      </c>
      <c r="D24" s="17" t="n">
        <v>35</v>
      </c>
      <c r="E24" s="18">
        <f>IF(B24="","",B24*D24)</f>
        <v/>
      </c>
    </row>
    <row r="25">
      <c r="A25" s="15" t="inlineStr">
        <is>
          <t>Cat6 cable (data drops)</t>
        </is>
      </c>
      <c r="B25" s="16" t="n">
        <v>4000</v>
      </c>
      <c r="C25" s="15" t="inlineStr">
        <is>
          <t>ft</t>
        </is>
      </c>
      <c r="D25" s="17" t="n">
        <v>0.35</v>
      </c>
      <c r="E25" s="18">
        <f>IF(B25="","",B25*D25)</f>
        <v/>
      </c>
    </row>
    <row r="26">
      <c r="A26" s="15" t="inlineStr">
        <is>
          <t>Data jacks and plates</t>
        </is>
      </c>
      <c r="B26" s="16" t="n">
        <v>40</v>
      </c>
      <c r="C26" s="15" t="inlineStr">
        <is>
          <t>each</t>
        </is>
      </c>
      <c r="D26" s="17" t="n">
        <v>12</v>
      </c>
      <c r="E26" s="18">
        <f>IF(B26="","",B26*D26)</f>
        <v/>
      </c>
    </row>
    <row r="27">
      <c r="A27" s="15" t="inlineStr">
        <is>
          <t>Patch panel and rack (server closet)</t>
        </is>
      </c>
      <c r="B27" s="16" t="n">
        <v>1</v>
      </c>
      <c r="C27" s="15" t="inlineStr">
        <is>
          <t>lot</t>
        </is>
      </c>
      <c r="D27" s="17" t="n">
        <v>800</v>
      </c>
      <c r="E27" s="18">
        <f>IF(B27="","",B27*D27)</f>
        <v/>
      </c>
    </row>
    <row r="28">
      <c r="A28" s="15" t="inlineStr">
        <is>
          <t>Conduit and fittings</t>
        </is>
      </c>
      <c r="B28" s="16" t="n">
        <v>1</v>
      </c>
      <c r="C28" s="15" t="inlineStr">
        <is>
          <t>lot</t>
        </is>
      </c>
      <c r="D28" s="17" t="n">
        <v>600</v>
      </c>
      <c r="E28" s="18">
        <f>IF(B28="","",B28*D28)</f>
        <v/>
      </c>
    </row>
    <row r="29">
      <c r="A29" s="15" t="inlineStr">
        <is>
          <t>Wire nuts, straps, miscellaneous</t>
        </is>
      </c>
      <c r="B29" s="16" t="n">
        <v>1</v>
      </c>
      <c r="C29" s="15" t="inlineStr">
        <is>
          <t>lot</t>
        </is>
      </c>
      <c r="D29" s="17" t="n">
        <v>250</v>
      </c>
      <c r="E29" s="18">
        <f>IF(B29="","",B29*D29)</f>
        <v/>
      </c>
    </row>
    <row r="30">
      <c r="A30" s="15" t="inlineStr"/>
      <c r="B30" s="16" t="n"/>
      <c r="C30" s="15" t="inlineStr"/>
      <c r="D30" s="17" t="n"/>
      <c r="E30" s="18">
        <f>IF(B30="","",B30*D30)</f>
        <v/>
      </c>
    </row>
    <row r="31">
      <c r="A31" s="15" t="inlineStr"/>
      <c r="B31" s="16" t="n"/>
      <c r="C31" s="15" t="inlineStr"/>
      <c r="D31" s="17" t="n"/>
      <c r="E31" s="18">
        <f>IF(B31="","",B31*D31)</f>
        <v/>
      </c>
    </row>
    <row r="32">
      <c r="A32" s="15" t="inlineStr"/>
      <c r="B32" s="16" t="n"/>
      <c r="C32" s="15" t="inlineStr"/>
      <c r="D32" s="17" t="n"/>
      <c r="E32" s="18">
        <f>IF(B32="","",B32*D32)</f>
        <v/>
      </c>
    </row>
    <row r="33">
      <c r="A33" s="19" t="inlineStr">
        <is>
          <t>Materials Subtotal</t>
        </is>
      </c>
      <c r="B33" s="20" t="n"/>
      <c r="C33" s="20" t="n"/>
      <c r="D33" s="20" t="n"/>
      <c r="E33" s="21">
        <f>SUM(E13:E32)</f>
        <v/>
      </c>
    </row>
    <row r="35">
      <c r="A35" s="13" t="inlineStr">
        <is>
          <t>Labor</t>
        </is>
      </c>
      <c r="B35" s="13" t="inlineStr">
        <is>
          <t>Qty</t>
        </is>
      </c>
      <c r="C35" s="13" t="inlineStr">
        <is>
          <t>Unit</t>
        </is>
      </c>
      <c r="D35" s="14" t="inlineStr">
        <is>
          <t>Unit Cost</t>
        </is>
      </c>
      <c r="E35" s="14" t="inlineStr">
        <is>
          <t>Total</t>
        </is>
      </c>
    </row>
    <row r="36">
      <c r="A36" s="15" t="inlineStr">
        <is>
          <t>Sub-panel installation and feeders</t>
        </is>
      </c>
      <c r="B36" s="16" t="n">
        <v>8</v>
      </c>
      <c r="C36" s="15" t="inlineStr">
        <is>
          <t>hours</t>
        </is>
      </c>
      <c r="D36" s="17" t="n">
        <v>100</v>
      </c>
      <c r="E36" s="18">
        <f>IF(B36="","",B36*D36)</f>
        <v/>
      </c>
    </row>
    <row r="37">
      <c r="A37" s="15" t="inlineStr">
        <is>
          <t>Rough-in circuits (MC in ceiling/walls)</t>
        </is>
      </c>
      <c r="B37" s="16" t="n">
        <v>60</v>
      </c>
      <c r="C37" s="15" t="inlineStr">
        <is>
          <t>hours</t>
        </is>
      </c>
      <c r="D37" s="17" t="n">
        <v>100</v>
      </c>
      <c r="E37" s="18">
        <f>IF(B37="","",B37*D37)</f>
        <v/>
      </c>
    </row>
    <row r="38">
      <c r="A38" s="15" t="inlineStr">
        <is>
          <t>Install receptacles and switches</t>
        </is>
      </c>
      <c r="B38" s="16" t="n">
        <v>16</v>
      </c>
      <c r="C38" s="15" t="inlineStr">
        <is>
          <t>hours</t>
        </is>
      </c>
      <c r="D38" s="17" t="n">
        <v>100</v>
      </c>
      <c r="E38" s="18">
        <f>IF(B38="","",B38*D38)</f>
        <v/>
      </c>
    </row>
    <row r="39">
      <c r="A39" s="15" t="inlineStr">
        <is>
          <t>Install light fixtures (52 total)</t>
        </is>
      </c>
      <c r="B39" s="16" t="n">
        <v>20</v>
      </c>
      <c r="C39" s="15" t="inlineStr">
        <is>
          <t>hours</t>
        </is>
      </c>
      <c r="D39" s="17" t="n">
        <v>100</v>
      </c>
      <c r="E39" s="18">
        <f>IF(B39="","",B39*D39)</f>
        <v/>
      </c>
    </row>
    <row r="40">
      <c r="A40" s="15" t="inlineStr">
        <is>
          <t>Install emergency/exit lights</t>
        </is>
      </c>
      <c r="B40" s="16" t="n">
        <v>4</v>
      </c>
      <c r="C40" s="15" t="inlineStr">
        <is>
          <t>hours</t>
        </is>
      </c>
      <c r="D40" s="17" t="n">
        <v>100</v>
      </c>
      <c r="E40" s="18">
        <f>IF(B40="","",B40*D40)</f>
        <v/>
      </c>
    </row>
    <row r="41">
      <c r="A41" s="15" t="inlineStr">
        <is>
          <t>Occupancy sensor wiring and setup</t>
        </is>
      </c>
      <c r="B41" s="16" t="n">
        <v>4</v>
      </c>
      <c r="C41" s="15" t="inlineStr">
        <is>
          <t>hours</t>
        </is>
      </c>
      <c r="D41" s="17" t="n">
        <v>100</v>
      </c>
      <c r="E41" s="18">
        <f>IF(B41="","",B41*D41)</f>
        <v/>
      </c>
    </row>
    <row r="42">
      <c r="A42" s="15" t="inlineStr">
        <is>
          <t>Data cabling rough-in and termination</t>
        </is>
      </c>
      <c r="B42" s="16" t="n">
        <v>24</v>
      </c>
      <c r="C42" s="15" t="inlineStr">
        <is>
          <t>hours</t>
        </is>
      </c>
      <c r="D42" s="17" t="n">
        <v>85</v>
      </c>
      <c r="E42" s="18">
        <f>IF(B42="","",B42*D42)</f>
        <v/>
      </c>
    </row>
    <row r="43">
      <c r="A43" s="15" t="inlineStr">
        <is>
          <t>Server closet build-out</t>
        </is>
      </c>
      <c r="B43" s="16" t="n">
        <v>6</v>
      </c>
      <c r="C43" s="15" t="inlineStr">
        <is>
          <t>hours</t>
        </is>
      </c>
      <c r="D43" s="17" t="n">
        <v>100</v>
      </c>
      <c r="E43" s="18">
        <f>IF(B43="","",B43*D43)</f>
        <v/>
      </c>
    </row>
    <row r="44">
      <c r="A44" s="15" t="inlineStr">
        <is>
          <t>Panel terminations and labeling</t>
        </is>
      </c>
      <c r="B44" s="16" t="n">
        <v>6</v>
      </c>
      <c r="C44" s="15" t="inlineStr">
        <is>
          <t>hours</t>
        </is>
      </c>
      <c r="D44" s="17" t="n">
        <v>100</v>
      </c>
      <c r="E44" s="18">
        <f>IF(B44="","",B44*D44)</f>
        <v/>
      </c>
    </row>
    <row r="45">
      <c r="A45" s="15" t="inlineStr">
        <is>
          <t>Testing and commissioning</t>
        </is>
      </c>
      <c r="B45" s="16" t="n">
        <v>4</v>
      </c>
      <c r="C45" s="15" t="inlineStr">
        <is>
          <t>hours</t>
        </is>
      </c>
      <c r="D45" s="17" t="n">
        <v>100</v>
      </c>
      <c r="E45" s="18">
        <f>IF(B45="","",B45*D45)</f>
        <v/>
      </c>
    </row>
    <row r="46">
      <c r="A46" s="15" t="inlineStr">
        <is>
          <t>Apprentice/helper</t>
        </is>
      </c>
      <c r="B46" s="16" t="n">
        <v>60</v>
      </c>
      <c r="C46" s="15" t="inlineStr">
        <is>
          <t>hours</t>
        </is>
      </c>
      <c r="D46" s="17" t="n">
        <v>48</v>
      </c>
      <c r="E46" s="18">
        <f>IF(B46="","",B46*D46)</f>
        <v/>
      </c>
    </row>
    <row r="47">
      <c r="A47" s="15" t="inlineStr"/>
      <c r="B47" s="16" t="n"/>
      <c r="C47" s="15" t="inlineStr"/>
      <c r="D47" s="17" t="n"/>
      <c r="E47" s="18">
        <f>IF(B47="","",B47*D47)</f>
        <v/>
      </c>
    </row>
    <row r="48">
      <c r="A48" s="15" t="inlineStr"/>
      <c r="B48" s="16" t="n"/>
      <c r="C48" s="15" t="inlineStr"/>
      <c r="D48" s="17" t="n"/>
      <c r="E48" s="18">
        <f>IF(B48="","",B48*D48)</f>
        <v/>
      </c>
    </row>
    <row r="49">
      <c r="A49" s="15" t="inlineStr"/>
      <c r="B49" s="16" t="n"/>
      <c r="C49" s="15" t="inlineStr"/>
      <c r="D49" s="17" t="n"/>
      <c r="E49" s="18">
        <f>IF(B49="","",B49*D49)</f>
        <v/>
      </c>
    </row>
    <row r="50">
      <c r="A50" s="19" t="inlineStr">
        <is>
          <t>Labor Subtotal</t>
        </is>
      </c>
      <c r="B50" s="20" t="n"/>
      <c r="C50" s="20" t="n"/>
      <c r="D50" s="20" t="n"/>
      <c r="E50" s="21">
        <f>SUM(E36:E49)</f>
        <v/>
      </c>
    </row>
    <row r="52">
      <c r="A52" s="13" t="inlineStr">
        <is>
          <t>Other Costs</t>
        </is>
      </c>
      <c r="B52" s="13" t="inlineStr">
        <is>
          <t>Qty</t>
        </is>
      </c>
      <c r="C52" s="13" t="inlineStr">
        <is>
          <t>Unit</t>
        </is>
      </c>
      <c r="D52" s="14" t="inlineStr">
        <is>
          <t>Unit Cost</t>
        </is>
      </c>
      <c r="E52" s="14" t="inlineStr">
        <is>
          <t>Total</t>
        </is>
      </c>
    </row>
    <row r="53">
      <c r="A53" s="15" t="inlineStr">
        <is>
          <t>Permit and inspections</t>
        </is>
      </c>
      <c r="B53" s="16" t="n">
        <v>1</v>
      </c>
      <c r="C53" s="15" t="inlineStr">
        <is>
          <t>each</t>
        </is>
      </c>
      <c r="D53" s="17" t="n">
        <v>550</v>
      </c>
      <c r="E53" s="18">
        <f>IF(B53="","",B53*D53)</f>
        <v/>
      </c>
    </row>
    <row r="54">
      <c r="A54" s="15" t="inlineStr">
        <is>
          <t>As-built drawings</t>
        </is>
      </c>
      <c r="B54" s="16" t="n">
        <v>1</v>
      </c>
      <c r="C54" s="15" t="inlineStr">
        <is>
          <t>lot</t>
        </is>
      </c>
      <c r="D54" s="17" t="n">
        <v>400</v>
      </c>
      <c r="E54" s="18">
        <f>IF(B54="","",B54*D54)</f>
        <v/>
      </c>
    </row>
    <row r="55">
      <c r="A55" s="15" t="inlineStr">
        <is>
          <t>Lift rental (2 days)</t>
        </is>
      </c>
      <c r="B55" s="16" t="n">
        <v>2</v>
      </c>
      <c r="C55" s="15" t="inlineStr">
        <is>
          <t>days</t>
        </is>
      </c>
      <c r="D55" s="17" t="n">
        <v>175</v>
      </c>
      <c r="E55" s="18">
        <f>IF(B55="","",B55*D55)</f>
        <v/>
      </c>
    </row>
    <row r="56">
      <c r="A56" s="15" t="inlineStr"/>
      <c r="B56" s="16" t="n"/>
      <c r="C56" s="15" t="inlineStr"/>
      <c r="D56" s="17" t="n"/>
      <c r="E56" s="18">
        <f>IF(B56="","",B56*D56)</f>
        <v/>
      </c>
    </row>
    <row r="57">
      <c r="A57" s="15" t="inlineStr"/>
      <c r="B57" s="16" t="n"/>
      <c r="C57" s="15" t="inlineStr"/>
      <c r="D57" s="17" t="n"/>
      <c r="E57" s="18">
        <f>IF(B57="","",B57*D57)</f>
        <v/>
      </c>
    </row>
    <row r="58">
      <c r="A58" s="15" t="inlineStr"/>
      <c r="B58" s="16" t="n"/>
      <c r="C58" s="15" t="inlineStr"/>
      <c r="D58" s="17" t="n"/>
      <c r="E58" s="18">
        <f>IF(B58="","",B58*D58)</f>
        <v/>
      </c>
    </row>
    <row r="59">
      <c r="A59" s="19" t="inlineStr">
        <is>
          <t>Other Costs Subtotal</t>
        </is>
      </c>
      <c r="B59" s="20" t="n"/>
      <c r="C59" s="20" t="n"/>
      <c r="D59" s="20" t="n"/>
      <c r="E59" s="21">
        <f>SUM(E53:E58)</f>
        <v/>
      </c>
    </row>
    <row r="61">
      <c r="A61" s="22" t="inlineStr">
        <is>
          <t>Summary</t>
        </is>
      </c>
    </row>
    <row r="62">
      <c r="A62" s="23" t="inlineStr">
        <is>
          <t>Materials</t>
        </is>
      </c>
      <c r="E62" s="24">
        <f>E33</f>
        <v/>
      </c>
    </row>
    <row r="63">
      <c r="A63" s="23" t="inlineStr">
        <is>
          <t>Labor</t>
        </is>
      </c>
      <c r="E63" s="24">
        <f>E50</f>
        <v/>
      </c>
    </row>
    <row r="64">
      <c r="A64" s="23" t="inlineStr">
        <is>
          <t>Other Costs</t>
        </is>
      </c>
      <c r="E64" s="24">
        <f>E59</f>
        <v/>
      </c>
    </row>
    <row r="65">
      <c r="A65" s="7" t="inlineStr">
        <is>
          <t>Direct Cost Subtotal</t>
        </is>
      </c>
      <c r="E65" s="25">
        <f>E33+E50+E59</f>
        <v/>
      </c>
    </row>
    <row r="66">
      <c r="A66" s="23" t="inlineStr">
        <is>
          <t>Overhead</t>
        </is>
      </c>
      <c r="D66" s="26" t="n">
        <v>0.12</v>
      </c>
      <c r="E66" s="24">
        <f>E65*D66</f>
        <v/>
      </c>
    </row>
    <row r="67">
      <c r="A67" s="23" t="inlineStr">
        <is>
          <t>Profit (on direct cost + overhead)</t>
        </is>
      </c>
      <c r="D67" s="26" t="n">
        <v>0.12</v>
      </c>
      <c r="E67" s="24">
        <f>(E65+E66)*D67</f>
        <v/>
      </c>
    </row>
    <row r="68">
      <c r="A68" s="27" t="inlineStr">
        <is>
          <t>TOTAL ESTIMATE</t>
        </is>
      </c>
      <c r="B68" s="28" t="n"/>
      <c r="C68" s="28" t="n"/>
      <c r="D68" s="28" t="n"/>
      <c r="E68" s="29">
        <f>E65+E66+E67</f>
        <v/>
      </c>
    </row>
    <row r="70">
      <c r="A70" s="7" t="inlineStr">
        <is>
          <t>Scope of work</t>
        </is>
      </c>
    </row>
    <row r="71" ht="45" customHeight="1">
      <c r="A71" s="30" t="inlineStr">
        <is>
          <t>Install 125-amp sub-panel and feeders. Rough-in and trim all power circuits in MC cable, install LED lighting, emergency/exit lighting, and occupancy sensors per lighting plan. Install Cat6 data drops, terminate at patch panel, and build out server closet. Provide as-built drawings.</t>
        </is>
      </c>
    </row>
    <row r="73">
      <c r="A73" s="7" t="inlineStr">
        <is>
          <t>Exclusions</t>
        </is>
      </c>
    </row>
    <row r="74" ht="30" customHeight="1">
      <c r="A74" s="30" t="inlineStr">
        <is>
          <t>Fire alarm, security, AV systems, and any work not shown on the electrical drawings dated [date].</t>
        </is>
      </c>
    </row>
    <row r="76">
      <c r="A76" s="7" t="inlineStr">
        <is>
          <t>Schedule</t>
        </is>
      </c>
    </row>
    <row r="77" ht="15" customHeight="1">
      <c r="A77" s="30" t="inlineStr">
        <is>
          <t>Rough-in: [dates]. Trim-out: [dates]. Coordinated with GC schedule.</t>
        </is>
      </c>
    </row>
    <row r="79">
      <c r="A79" s="7" t="inlineStr">
        <is>
          <t>Payment terms</t>
        </is>
      </c>
    </row>
    <row r="80" ht="15" customHeight="1">
      <c r="A80" s="30" t="inlineStr">
        <is>
          <t>Progress billing monthly, net 30. [X]% retainage released at final inspection.</t>
        </is>
      </c>
    </row>
    <row r="82">
      <c r="A82" s="7" t="inlineStr">
        <is>
          <t>Warranty</t>
        </is>
      </c>
    </row>
    <row r="83" ht="15" customHeight="1">
      <c r="A83" s="30" t="inlineStr">
        <is>
          <t>1-year workmanship warranty. Manufacturer warranties apply to fixtures and devices.</t>
        </is>
      </c>
    </row>
    <row r="85">
      <c r="A85" s="23" t="inlineStr">
        <is>
          <t>Customer signature: ______________________________</t>
        </is>
      </c>
      <c r="D85" s="23" t="inlineStr">
        <is>
          <t>Date: ____________</t>
        </is>
      </c>
    </row>
    <row r="87">
      <c r="A87" s="31" t="inlineStr">
        <is>
          <t>Template by Projul · projul.com</t>
        </is>
      </c>
    </row>
  </sheetData>
  <mergeCells count="7">
    <mergeCell ref="A77:E77"/>
    <mergeCell ref="A83:E83"/>
    <mergeCell ref="A80:E80"/>
    <mergeCell ref="A10:E10"/>
    <mergeCell ref="A71:E71"/>
    <mergeCell ref="A1:E1"/>
    <mergeCell ref="A74:E74"/>
  </mergeCells>
  <printOptions horizontalCentered="1"/>
  <pageMargins left="0.5" right="0.5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5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4" customWidth="1" min="4" max="4"/>
    <col width="16" customWidth="1" min="5" max="5"/>
  </cols>
  <sheetData>
    <row r="1">
      <c r="A1" s="5" t="inlineStr">
        <is>
          <t>Electrical Estimate: Residential Service Call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>
        <f>TODAY()</f>
        <v/>
      </c>
    </row>
    <row r="5">
      <c r="A5" s="9" t="inlineStr">
        <is>
          <t>Phone | Email | License #</t>
        </is>
      </c>
      <c r="C5" s="7" t="inlineStr">
        <is>
          <t>Valid Until</t>
        </is>
      </c>
      <c r="D5" s="11">
        <f>D4+30</f>
        <v/>
      </c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2" t="inlineStr">
        <is>
          <t>Example: upgrade a 100A panel to 200A, transfer existing circuits, and add a dedicated 50A/240V circuit and NEMA 14-50 outlet in the garage for an EV charger.</t>
        </is>
      </c>
    </row>
    <row r="12">
      <c r="A12" s="13" t="inlineStr">
        <is>
          <t>Materials</t>
        </is>
      </c>
      <c r="B12" s="13" t="inlineStr">
        <is>
          <t>Qty</t>
        </is>
      </c>
      <c r="C12" s="13" t="inlineStr">
        <is>
          <t>Unit</t>
        </is>
      </c>
      <c r="D12" s="14" t="inlineStr">
        <is>
          <t>Unit Cost</t>
        </is>
      </c>
      <c r="E12" s="14" t="inlineStr">
        <is>
          <t>Total</t>
        </is>
      </c>
    </row>
    <row r="13">
      <c r="A13" s="15" t="inlineStr">
        <is>
          <t>200-amp panel (replacement)</t>
        </is>
      </c>
      <c r="B13" s="16" t="n">
        <v>1</v>
      </c>
      <c r="C13" s="15" t="inlineStr">
        <is>
          <t>each</t>
        </is>
      </c>
      <c r="D13" s="17" t="n">
        <v>450</v>
      </c>
      <c r="E13" s="18">
        <f>IF(B13="","",B13*D13)</f>
        <v/>
      </c>
    </row>
    <row r="14">
      <c r="A14" s="15" t="inlineStr">
        <is>
          <t>200-amp main breaker</t>
        </is>
      </c>
      <c r="B14" s="16" t="n">
        <v>1</v>
      </c>
      <c r="C14" s="15" t="inlineStr">
        <is>
          <t>each</t>
        </is>
      </c>
      <c r="D14" s="17" t="n">
        <v>85</v>
      </c>
      <c r="E14" s="18">
        <f>IF(B14="","",B14*D14)</f>
        <v/>
      </c>
    </row>
    <row r="15">
      <c r="A15" s="15" t="inlineStr">
        <is>
          <t>New 50-amp 2-pole breaker (EV circuit)</t>
        </is>
      </c>
      <c r="B15" s="16" t="n">
        <v>1</v>
      </c>
      <c r="C15" s="15" t="inlineStr">
        <is>
          <t>each</t>
        </is>
      </c>
      <c r="D15" s="17" t="n">
        <v>22</v>
      </c>
      <c r="E15" s="18">
        <f>IF(B15="","",B15*D15)</f>
        <v/>
      </c>
    </row>
    <row r="16">
      <c r="A16" s="15" t="inlineStr">
        <is>
          <t>6/3 NM cable (panel to garage, 40 ft)</t>
        </is>
      </c>
      <c r="B16" s="16" t="n">
        <v>50</v>
      </c>
      <c r="C16" s="15" t="inlineStr">
        <is>
          <t>ft</t>
        </is>
      </c>
      <c r="D16" s="17" t="n">
        <v>3.25</v>
      </c>
      <c r="E16" s="18">
        <f>IF(B16="","",B16*D16)</f>
        <v/>
      </c>
    </row>
    <row r="17">
      <c r="A17" s="15" t="inlineStr">
        <is>
          <t>NEMA 14-50 receptacle</t>
        </is>
      </c>
      <c r="B17" s="16" t="n">
        <v>1</v>
      </c>
      <c r="C17" s="15" t="inlineStr">
        <is>
          <t>each</t>
        </is>
      </c>
      <c r="D17" s="17" t="n">
        <v>15</v>
      </c>
      <c r="E17" s="18">
        <f>IF(B17="","",B17*D17)</f>
        <v/>
      </c>
    </row>
    <row r="18">
      <c r="A18" s="15" t="inlineStr">
        <is>
          <t>Weatherproof box (if exterior route)</t>
        </is>
      </c>
      <c r="B18" s="16" t="n">
        <v>1</v>
      </c>
      <c r="C18" s="15" t="inlineStr">
        <is>
          <t>each</t>
        </is>
      </c>
      <c r="D18" s="17" t="n">
        <v>18</v>
      </c>
      <c r="E18" s="18">
        <f>IF(B18="","",B18*D18)</f>
        <v/>
      </c>
    </row>
    <row r="19">
      <c r="A19" s="15" t="inlineStr">
        <is>
          <t>Conduit and fittings (exterior run)</t>
        </is>
      </c>
      <c r="B19" s="16" t="n">
        <v>15</v>
      </c>
      <c r="C19" s="15" t="inlineStr">
        <is>
          <t>ft</t>
        </is>
      </c>
      <c r="D19" s="17" t="n">
        <v>4</v>
      </c>
      <c r="E19" s="18">
        <f>IF(B19="","",B19*D19)</f>
        <v/>
      </c>
    </row>
    <row r="20">
      <c r="A20" s="15" t="inlineStr">
        <is>
          <t>Ground rods and clamps</t>
        </is>
      </c>
      <c r="B20" s="16" t="n">
        <v>2</v>
      </c>
      <c r="C20" s="15" t="inlineStr">
        <is>
          <t>each</t>
        </is>
      </c>
      <c r="D20" s="17" t="n">
        <v>18</v>
      </c>
      <c r="E20" s="18">
        <f>IF(B20="","",B20*D20)</f>
        <v/>
      </c>
    </row>
    <row r="21">
      <c r="A21" s="15" t="inlineStr">
        <is>
          <t>Bonding jumpers and grounding wire</t>
        </is>
      </c>
      <c r="B21" s="16" t="n">
        <v>1</v>
      </c>
      <c r="C21" s="15" t="inlineStr">
        <is>
          <t>lot</t>
        </is>
      </c>
      <c r="D21" s="17" t="n">
        <v>45</v>
      </c>
      <c r="E21" s="18">
        <f>IF(B21="","",B21*D21)</f>
        <v/>
      </c>
    </row>
    <row r="22">
      <c r="A22" s="15" t="inlineStr">
        <is>
          <t>Miscellaneous (tape, connectors, staples)</t>
        </is>
      </c>
      <c r="B22" s="16" t="n">
        <v>1</v>
      </c>
      <c r="C22" s="15" t="inlineStr">
        <is>
          <t>lot</t>
        </is>
      </c>
      <c r="D22" s="17" t="n">
        <v>30</v>
      </c>
      <c r="E22" s="18">
        <f>IF(B22="","",B22*D22)</f>
        <v/>
      </c>
    </row>
    <row r="23">
      <c r="A23" s="15" t="inlineStr"/>
      <c r="B23" s="16" t="n"/>
      <c r="C23" s="15" t="inlineStr"/>
      <c r="D23" s="17" t="n"/>
      <c r="E23" s="18">
        <f>IF(B23="","",B23*D23)</f>
        <v/>
      </c>
    </row>
    <row r="24">
      <c r="A24" s="15" t="inlineStr"/>
      <c r="B24" s="16" t="n"/>
      <c r="C24" s="15" t="inlineStr"/>
      <c r="D24" s="17" t="n"/>
      <c r="E24" s="18">
        <f>IF(B24="","",B24*D24)</f>
        <v/>
      </c>
    </row>
    <row r="25">
      <c r="A25" s="15" t="inlineStr"/>
      <c r="B25" s="16" t="n"/>
      <c r="C25" s="15" t="inlineStr"/>
      <c r="D25" s="17" t="n"/>
      <c r="E25" s="18">
        <f>IF(B25="","",B25*D25)</f>
        <v/>
      </c>
    </row>
    <row r="26">
      <c r="A26" s="19" t="inlineStr">
        <is>
          <t>Materials Subtotal</t>
        </is>
      </c>
      <c r="B26" s="20" t="n"/>
      <c r="C26" s="20" t="n"/>
      <c r="D26" s="20" t="n"/>
      <c r="E26" s="21">
        <f>SUM(E13:E25)</f>
        <v/>
      </c>
    </row>
    <row r="28">
      <c r="A28" s="13" t="inlineStr">
        <is>
          <t>Labor</t>
        </is>
      </c>
      <c r="B28" s="13" t="inlineStr">
        <is>
          <t>Qty</t>
        </is>
      </c>
      <c r="C28" s="13" t="inlineStr">
        <is>
          <t>Unit</t>
        </is>
      </c>
      <c r="D28" s="14" t="inlineStr">
        <is>
          <t>Unit Cost</t>
        </is>
      </c>
      <c r="E28" s="14" t="inlineStr">
        <is>
          <t>Total</t>
        </is>
      </c>
    </row>
    <row r="29">
      <c r="A29" s="15" t="inlineStr">
        <is>
          <t>Disconnect and remove old panel</t>
        </is>
      </c>
      <c r="B29" s="16" t="n">
        <v>2</v>
      </c>
      <c r="C29" s="15" t="inlineStr">
        <is>
          <t>hours</t>
        </is>
      </c>
      <c r="D29" s="17" t="n">
        <v>95</v>
      </c>
      <c r="E29" s="18">
        <f>IF(B29="","",B29*D29)</f>
        <v/>
      </c>
    </row>
    <row r="30">
      <c r="A30" s="15" t="inlineStr">
        <is>
          <t>Install new 200A panel</t>
        </is>
      </c>
      <c r="B30" s="16" t="n">
        <v>3</v>
      </c>
      <c r="C30" s="15" t="inlineStr">
        <is>
          <t>hours</t>
        </is>
      </c>
      <c r="D30" s="17" t="n">
        <v>95</v>
      </c>
      <c r="E30" s="18">
        <f>IF(B30="","",B30*D30)</f>
        <v/>
      </c>
    </row>
    <row r="31">
      <c r="A31" s="15" t="inlineStr">
        <is>
          <t>Transfer existing circuits</t>
        </is>
      </c>
      <c r="B31" s="16" t="n">
        <v>2</v>
      </c>
      <c r="C31" s="15" t="inlineStr">
        <is>
          <t>hours</t>
        </is>
      </c>
      <c r="D31" s="17" t="n">
        <v>95</v>
      </c>
      <c r="E31" s="18">
        <f>IF(B31="","",B31*D31)</f>
        <v/>
      </c>
    </row>
    <row r="32">
      <c r="A32" s="15" t="inlineStr">
        <is>
          <t>Run new 50A EV circuit to garage</t>
        </is>
      </c>
      <c r="B32" s="16" t="n">
        <v>2</v>
      </c>
      <c r="C32" s="15" t="inlineStr">
        <is>
          <t>hours</t>
        </is>
      </c>
      <c r="D32" s="17" t="n">
        <v>95</v>
      </c>
      <c r="E32" s="18">
        <f>IF(B32="","",B32*D32)</f>
        <v/>
      </c>
    </row>
    <row r="33">
      <c r="A33" s="15" t="inlineStr">
        <is>
          <t>Install NEMA 14-50 outlet</t>
        </is>
      </c>
      <c r="B33" s="16" t="n">
        <v>0.5</v>
      </c>
      <c r="C33" s="15" t="inlineStr">
        <is>
          <t>hours</t>
        </is>
      </c>
      <c r="D33" s="17" t="n">
        <v>95</v>
      </c>
      <c r="E33" s="18">
        <f>IF(B33="","",B33*D33)</f>
        <v/>
      </c>
    </row>
    <row r="34">
      <c r="A34" s="15" t="inlineStr">
        <is>
          <t>Ground rods and bonding</t>
        </is>
      </c>
      <c r="B34" s="16" t="n">
        <v>1</v>
      </c>
      <c r="C34" s="15" t="inlineStr">
        <is>
          <t>hours</t>
        </is>
      </c>
      <c r="D34" s="17" t="n">
        <v>95</v>
      </c>
      <c r="E34" s="18">
        <f>IF(B34="","",B34*D34)</f>
        <v/>
      </c>
    </row>
    <row r="35">
      <c r="A35" s="15" t="inlineStr">
        <is>
          <t>Test all circuits and label panel</t>
        </is>
      </c>
      <c r="B35" s="16" t="n">
        <v>1.5</v>
      </c>
      <c r="C35" s="15" t="inlineStr">
        <is>
          <t>hours</t>
        </is>
      </c>
      <c r="D35" s="17" t="n">
        <v>95</v>
      </c>
      <c r="E35" s="18">
        <f>IF(B35="","",B35*D35)</f>
        <v/>
      </c>
    </row>
    <row r="36">
      <c r="A36" s="15" t="inlineStr"/>
      <c r="B36" s="16" t="n"/>
      <c r="C36" s="15" t="inlineStr"/>
      <c r="D36" s="17" t="n"/>
      <c r="E36" s="18">
        <f>IF(B36="","",B36*D36)</f>
        <v/>
      </c>
    </row>
    <row r="37">
      <c r="A37" s="15" t="inlineStr"/>
      <c r="B37" s="16" t="n"/>
      <c r="C37" s="15" t="inlineStr"/>
      <c r="D37" s="17" t="n"/>
      <c r="E37" s="18">
        <f>IF(B37="","",B37*D37)</f>
        <v/>
      </c>
    </row>
    <row r="38">
      <c r="A38" s="15" t="inlineStr"/>
      <c r="B38" s="16" t="n"/>
      <c r="C38" s="15" t="inlineStr"/>
      <c r="D38" s="17" t="n"/>
      <c r="E38" s="18">
        <f>IF(B38="","",B38*D38)</f>
        <v/>
      </c>
    </row>
    <row r="39">
      <c r="A39" s="19" t="inlineStr">
        <is>
          <t>Labor Subtotal</t>
        </is>
      </c>
      <c r="B39" s="20" t="n"/>
      <c r="C39" s="20" t="n"/>
      <c r="D39" s="20" t="n"/>
      <c r="E39" s="21">
        <f>SUM(E29:E38)</f>
        <v/>
      </c>
    </row>
    <row r="41">
      <c r="A41" s="13" t="inlineStr">
        <is>
          <t>Other Costs</t>
        </is>
      </c>
      <c r="B41" s="13" t="inlineStr">
        <is>
          <t>Qty</t>
        </is>
      </c>
      <c r="C41" s="13" t="inlineStr">
        <is>
          <t>Unit</t>
        </is>
      </c>
      <c r="D41" s="14" t="inlineStr">
        <is>
          <t>Unit Cost</t>
        </is>
      </c>
      <c r="E41" s="14" t="inlineStr">
        <is>
          <t>Total</t>
        </is>
      </c>
    </row>
    <row r="42">
      <c r="A42" s="15" t="inlineStr">
        <is>
          <t>Permit</t>
        </is>
      </c>
      <c r="B42" s="16" t="n">
        <v>1</v>
      </c>
      <c r="C42" s="15" t="inlineStr">
        <is>
          <t>each</t>
        </is>
      </c>
      <c r="D42" s="17" t="n">
        <v>200</v>
      </c>
      <c r="E42" s="18">
        <f>IF(B42="","",B42*D42)</f>
        <v/>
      </c>
    </row>
    <row r="43">
      <c r="A43" s="15" t="inlineStr">
        <is>
          <t>Trip/diagnostic fee (waived if work proceeds)</t>
        </is>
      </c>
      <c r="B43" s="16" t="n">
        <v>1</v>
      </c>
      <c r="C43" s="15" t="inlineStr">
        <is>
          <t>each</t>
        </is>
      </c>
      <c r="D43" s="17" t="n">
        <v>0</v>
      </c>
      <c r="E43" s="18">
        <f>IF(B43="","",B43*D43)</f>
        <v/>
      </c>
    </row>
    <row r="44">
      <c r="A44" s="15" t="inlineStr"/>
      <c r="B44" s="16" t="n"/>
      <c r="C44" s="15" t="inlineStr"/>
      <c r="D44" s="17" t="n"/>
      <c r="E44" s="18">
        <f>IF(B44="","",B44*D44)</f>
        <v/>
      </c>
    </row>
    <row r="45">
      <c r="A45" s="15" t="inlineStr"/>
      <c r="B45" s="16" t="n"/>
      <c r="C45" s="15" t="inlineStr"/>
      <c r="D45" s="17" t="n"/>
      <c r="E45" s="18">
        <f>IF(B45="","",B45*D45)</f>
        <v/>
      </c>
    </row>
    <row r="46">
      <c r="A46" s="15" t="inlineStr"/>
      <c r="B46" s="16" t="n"/>
      <c r="C46" s="15" t="inlineStr"/>
      <c r="D46" s="17" t="n"/>
      <c r="E46" s="18">
        <f>IF(B46="","",B46*D46)</f>
        <v/>
      </c>
    </row>
    <row r="47">
      <c r="A47" s="19" t="inlineStr">
        <is>
          <t>Other Costs Subtotal</t>
        </is>
      </c>
      <c r="B47" s="20" t="n"/>
      <c r="C47" s="20" t="n"/>
      <c r="D47" s="20" t="n"/>
      <c r="E47" s="21">
        <f>SUM(E42:E46)</f>
        <v/>
      </c>
    </row>
    <row r="49">
      <c r="A49" s="22" t="inlineStr">
        <is>
          <t>Summary</t>
        </is>
      </c>
    </row>
    <row r="50">
      <c r="A50" s="23" t="inlineStr">
        <is>
          <t>Materials</t>
        </is>
      </c>
      <c r="E50" s="24">
        <f>E26</f>
        <v/>
      </c>
    </row>
    <row r="51">
      <c r="A51" s="23" t="inlineStr">
        <is>
          <t>Labor</t>
        </is>
      </c>
      <c r="E51" s="24">
        <f>E39</f>
        <v/>
      </c>
    </row>
    <row r="52">
      <c r="A52" s="23" t="inlineStr">
        <is>
          <t>Other Costs</t>
        </is>
      </c>
      <c r="E52" s="24">
        <f>E47</f>
        <v/>
      </c>
    </row>
    <row r="53">
      <c r="A53" s="7" t="inlineStr">
        <is>
          <t>Direct Cost Subtotal</t>
        </is>
      </c>
      <c r="E53" s="25">
        <f>E26+E39+E47</f>
        <v/>
      </c>
    </row>
    <row r="54">
      <c r="A54" s="23" t="inlineStr">
        <is>
          <t>Overhead</t>
        </is>
      </c>
      <c r="D54" s="26" t="n">
        <v>0.15</v>
      </c>
      <c r="E54" s="24">
        <f>E53*D54</f>
        <v/>
      </c>
    </row>
    <row r="55">
      <c r="A55" s="23" t="inlineStr">
        <is>
          <t>Profit (on direct cost + overhead)</t>
        </is>
      </c>
      <c r="D55" s="26" t="n">
        <v>0.15</v>
      </c>
      <c r="E55" s="24">
        <f>(E53+E54)*D55</f>
        <v/>
      </c>
    </row>
    <row r="56">
      <c r="A56" s="27" t="inlineStr">
        <is>
          <t>TOTAL ESTIMATE</t>
        </is>
      </c>
      <c r="B56" s="28" t="n"/>
      <c r="C56" s="28" t="n"/>
      <c r="D56" s="28" t="n"/>
      <c r="E56" s="29">
        <f>E53+E54+E55</f>
        <v/>
      </c>
    </row>
    <row r="58">
      <c r="A58" s="7" t="inlineStr">
        <is>
          <t>Scope of work</t>
        </is>
      </c>
    </row>
    <row r="59" ht="30" customHeight="1">
      <c r="A59" s="30" t="inlineStr">
        <is>
          <t>Upgrade existing 100A panel to 200A, transfer all existing circuits, add one dedicated 50A/240V circuit to garage for EV charging, and install NEMA 14-50 receptacle.</t>
        </is>
      </c>
    </row>
    <row r="61">
      <c r="A61" s="7" t="inlineStr">
        <is>
          <t>Exclusions</t>
        </is>
      </c>
    </row>
    <row r="62" ht="30" customHeight="1">
      <c r="A62" s="30" t="inlineStr">
        <is>
          <t>Does not include drywall repair, painting, EV charger unit, or utility-side upgrades (service entrance cable or meter base, if required by the utility).</t>
        </is>
      </c>
    </row>
    <row r="64">
      <c r="A64" s="7" t="inlineStr">
        <is>
          <t>Timeline</t>
        </is>
      </c>
    </row>
    <row r="65" ht="15" customHeight="1">
      <c r="A65" s="30" t="inlineStr">
        <is>
          <t>1 day on site. Inspector availability may add 3 to 5 business days.</t>
        </is>
      </c>
    </row>
    <row r="67">
      <c r="A67" s="7" t="inlineStr">
        <is>
          <t>Payment terms</t>
        </is>
      </c>
    </row>
    <row r="68" ht="15" customHeight="1">
      <c r="A68" s="30" t="inlineStr">
        <is>
          <t>50% deposit at scheduling, 50% due at completion.</t>
        </is>
      </c>
    </row>
    <row r="70">
      <c r="A70" s="7" t="inlineStr">
        <is>
          <t>Warranty</t>
        </is>
      </c>
    </row>
    <row r="71" ht="15" customHeight="1">
      <c r="A71" s="30" t="inlineStr">
        <is>
          <t>1-year workmanship warranty. Manufacturer warranties apply to all devices.</t>
        </is>
      </c>
    </row>
    <row r="73">
      <c r="A73" s="23" t="inlineStr">
        <is>
          <t>Customer signature: ______________________________</t>
        </is>
      </c>
      <c r="D73" s="23" t="inlineStr">
        <is>
          <t>Date: ____________</t>
        </is>
      </c>
    </row>
    <row r="75">
      <c r="A75" s="31" t="inlineStr">
        <is>
          <t>Template by Projul · projul.com</t>
        </is>
      </c>
    </row>
  </sheetData>
  <mergeCells count="7">
    <mergeCell ref="A59:E59"/>
    <mergeCell ref="A65:E65"/>
    <mergeCell ref="A62:E62"/>
    <mergeCell ref="A10:E10"/>
    <mergeCell ref="A68:E68"/>
    <mergeCell ref="A71:E71"/>
    <mergeCell ref="A1:E1"/>
  </mergeCells>
  <printOptions horizontalCentered="1"/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2026-10-06T17:52:55Z</dcterms:created>
  <dcterms:modified xmlns:dcterms="http://purl.org/dc/terms/" xmlns:xsi="http://www.w3.org/2001/XMLSchema-instance" xsi:type="dcterms:W3CDTF">2026-10-06T17:52:55Z</dcterms:modified>
</cp:coreProperties>
</file>